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<sst xmlns="http://schemas.openxmlformats.org/spreadsheetml/2006/main" count="518" uniqueCount="499">
  <si>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</si>
  <si>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</si>
  <si>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</si>
  <si>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</si>
  <si>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</si>
  <si>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</si>
  <si>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</si>
  <si>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</si>
  <si>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</si>
  <si>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</si>
  <si>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</si>
  <si>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</si>
  <si>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</si>
  <si>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</si>
  <si>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</si>
  <si>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</si>
  <si>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</si>
  <si>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</si>
  <si>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</si>
  <si>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</si>
  <si>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</si>
  <si>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</si>
  <si>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</si>
  <si>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</si>
  <si>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</si>
  <si>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</si>
  <si>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</si>
  <si>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</si>
  <si>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</si>
  <si>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</si>
  <si>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</si>
  <si>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</si>
  <si>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</si>
  <si>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</si>
  <si>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</si>
  <si>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</si>
  <si>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</si>
  <si>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</si>
  <si>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</si>
  <si>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</si>
  <si>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</si>
  <si>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</si>
  <si>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</si>
  <si>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</si>
  <si>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</si>
  <si>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</si>
  <si>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</si>
  <si>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</si>
  <si>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</si>
  <si>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</si>
  <si>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</si>
  <si>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</si>
  <si>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</si>
  <si>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</si>
  <si>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</si>
  <si>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</si>
  <si>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</si>
  <si>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</si>
  <si>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</si>
  <si>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</si>
  <si>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</si>
  <si>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</si>
  <si>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</si>
  <si>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</si>
  <si>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</si>
  <si>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</si>
  <si>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</si>
  <si>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</si>
  <si>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</si>
  <si>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</si>
  <si>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</si>
  <si>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</si>
  <si>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</si>
  <si>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</si>
  <si>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</si>
  <si>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</si>
  <si>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</si>
  <si>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</si>
  <si>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</si>
  <si>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</si>
  <si>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</si>
  <si>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</si>
  <si>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</si>
  <si>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</si>
  <si>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</si>
  <si>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</si>
  <si>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</si>
  <si>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</si>
  <si>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</si>
  <si>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</si>
  <si>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</si>
  <si>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</si>
  <si>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</si>
  <si>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</si>
  <si>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</si>
  <si>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</si>
  <si>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</si>
  <si>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</si>
  <si>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</si>
  <si>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</si>
  <si>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</si>
  <si>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</si>
  <si>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</si>
  <si>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</si>
  <si>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</si>
  <si>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</si>
  <si>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</si>
  <si>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</si>
  <si>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</si>
  <si>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</si>
  <si>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</si>
  <si>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</si>
  <si>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</si>
  <si>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</si>
  <si>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</si>
  <si>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</si>
  <si>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</si>
  <si>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</si>
  <si>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</si>
  <si>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</si>
  <si>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</si>
  <si>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</si>
  <si>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</si>
  <si>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</si>
  <si>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</si>
  <si>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</si>
  <si>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</si>
  <si>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</si>
  <si>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</si>
  <si>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</si>
  <si>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</si>
  <si>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</si>
  <si>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</si>
  <si>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</si>
  <si>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</si>
  <si>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</si>
  <si>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</si>
  <si>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</si>
  <si>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</si>
  <si>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</si>
  <si>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</si>
  <si>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</si>
  <si>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</si>
  <si>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</si>
  <si>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</si>
  <si>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</si>
  <si>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</si>
  <si>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</si>
  <si>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</si>
  <si>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</si>
  <si>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</si>
  <si>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</si>
  <si>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</si>
  <si>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</si>
  <si>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</si>
  <si>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</si>
  <si>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</si>
  <si>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</si>
  <si>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</si>
  <si>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</si>
  <si>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</si>
  <si>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</si>
  <si>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</si>
  <si>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</si>
  <si>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</si>
  <si>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</si>
  <si>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</si>
  <si>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</si>
  <si>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</si>
  <si>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</si>
  <si>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</si>
  <si>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</si>
  <si>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</si>
  <si>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</si>
  <si>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</si>
  <si>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</si>
  <si>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</si>
  <si>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</si>
  <si>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</si>
  <si>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</si>
  <si>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</si>
  <si>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</si>
  <si>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</si>
  <si>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</si>
  <si>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</si>
  <si>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</si>
  <si>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</si>
  <si>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</si>
  <si>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</si>
  <si>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</si>
  <si>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</si>
  <si>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</si>
  <si>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</si>
  <si>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</si>
  <si>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</si>
  <si>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</si>
  <si>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</si>
  <si>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</si>
  <si>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</si>
  <si>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</si>
  <si>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</si>
  <si>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</si>
  <si>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</si>
  <si>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</si>
  <si>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</si>
  <si>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</si>
  <si>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</si>
  <si>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</si>
  <si>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</si>
  <si>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</si>
  <si>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</si>
  <si>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</si>
  <si>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</si>
  <si>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</si>
  <si>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</si>
  <si>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</si>
  <si>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</si>
  <si>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</si>
  <si>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</si>
  <si>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</si>
  <si>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</si>
  <si>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</si>
  <si>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</si>
  <si>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</si>
  <si>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</si>
  <si>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</si>
  <si>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</si>
  <si>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</si>
  <si>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</si>
  <si>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</si>
  <si>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</si>
  <si>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</si>
  <si>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</si>
  <si>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</si>
  <si>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</si>
  <si>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</si>
  <si>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</si>
  <si>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</si>
  <si>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</si>
  <si>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</si>
  <si>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</si>
  <si>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</si>
  <si>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</si>
  <si>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</si>
  <si>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</si>
  <si>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</si>
  <si>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</si>
  <si>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</si>
  <si>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</si>
  <si>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</si>
  <si>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</si>
  <si>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</si>
  <si>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</si>
  <si>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</si>
  <si>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</si>
  <si>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</si>
  <si>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</si>
  <si>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</si>
  <si>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</si>
  <si>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</si>
  <si>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</si>
  <si>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</si>
  <si>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</si>
  <si>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</si>
  <si>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</si>
  <si>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</si>
  <si>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</si>
  <si>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</si>
  <si>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</si>
  <si>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</si>
  <si>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</si>
  <si>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</si>
  <si>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</si>
  <si>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</si>
  <si>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</si>
  <si>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</si>
  <si>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</si>
  <si>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</si>
  <si>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</si>
  <si>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</si>
  <si>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</si>
  <si>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</si>
  <si>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</si>
  <si>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</si>
  <si>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</si>
  <si>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</si>
  <si>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</si>
  <si>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</si>
  <si>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</si>
  <si>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</si>
  <si>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</si>
  <si>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</si>
  <si>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</si>
  <si>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</si>
  <si>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</si>
  <si>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</si>
  <si>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</si>
  <si>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</si>
  <si>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</si>
  <si>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</si>
  <si>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</si>
  <si>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</si>
  <si>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</si>
  <si>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</si>
  <si>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</si>
  <si>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</si>
  <si>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</si>
  <si>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</si>
  <si>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</si>
  <si>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</si>
  <si>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</si>
  <si>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</si>
  <si>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</si>
  <si>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</si>
  <si>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</si>
  <si>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</si>
  <si>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</si>
  <si>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</si>
  <si>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</si>
  <si>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</si>
  <si>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</si>
  <si>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</si>
  <si>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</si>
  <si>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</si>
  <si>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</si>
  <si>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</si>
  <si>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</si>
  <si>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</si>
  <si>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</si>
  <si>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</si>
  <si>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</si>
  <si>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</si>
  <si>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</si>
  <si>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</si>
  <si>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</si>
  <si>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</si>
  <si>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</si>
  <si>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</si>
  <si>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</si>
  <si>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</si>
  <si>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</si>
  <si>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</si>
  <si>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</si>
  <si>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</si>
  <si>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</si>
  <si>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</si>
  <si>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</si>
  <si>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</si>
  <si>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</si>
  <si>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</si>
  <si>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</si>
  <si>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</si>
  <si>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</si>
  <si>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</si>
  <si>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</si>
  <si>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</si>
  <si>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</si>
  <si>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</si>
  <si>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</si>
  <si>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</si>
  <si>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</si>
  <si>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</si>
  <si>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</si>
  <si>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</si>
  <si>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</si>
  <si>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</si>
  <si>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</si>
  <si>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</si>
  <si>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</si>
  <si>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</si>
  <si>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</si>
  <si>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</si>
  <si>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</si>
  <si>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</si>
  <si>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</si>
  <si>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</si>
  <si>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</si>
  <si>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</si>
  <si>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</si>
  <si>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</si>
  <si>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</si>
  <si>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</si>
  <si>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</si>
  <si>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</si>
  <si>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</si>
  <si>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</si>
  <si>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</si>
  <si>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</si>
  <si>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</si>
  <si>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</si>
  <si>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</si>
  <si>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</si>
  <si>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</si>
  <si>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</si>
  <si>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</si>
  <si>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</si>
  <si>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</si>
  <si>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</si>
  <si>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</si>
  <si>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</si>
  <si>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</si>
  <si>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</si>
  <si>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</si>
  <si>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</si>
  <si>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</si>
  <si>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</si>
  <si>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</si>
  <si>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</si>
  <si>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</si>
  <si>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</si>
  <si>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</si>
  <si>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</si>
  <si>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</si>
  <si>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</si>
  <si>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</si>
  <si>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</si>
  <si>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</si>
  <si>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</si>
  <si>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</si>
  <si>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</si>
  <si>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</si>
  <si>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</si>
  <si>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</si>
  <si>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</si>
  <si>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</si>
  <si>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</si>
  <si>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</si>
  <si>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</si>
  <si>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</si>
  <si>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</si>
  <si>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</si>
  <si>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</si>
  <si>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</si>
  <si>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</si>
  <si>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</si>
  <si>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</si>
  <si>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</si>
  <si>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</si>
  <si>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</si>
  <si>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</si>
  <si>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</si>
  <si>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</si>
  <si>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</si>
  <si>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</si>
  <si>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</si>
  <si>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</si>
  <si>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</si>
  <si>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</si>
  <si>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</si>
  <si>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</si>
  <si>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</si>
  <si>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</si>
  <si>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</si>
  <si>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</si>
  <si>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</si>
  <si>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</si>
  <si>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</si>
  <si>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</si>
  <si>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</si>
  <si>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</si>
  <si>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</si>
  <si>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</si>
  <si>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</si>
  <si>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</si>
  <si>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</si>
  <si>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</si>
  <si>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</si>
  <si>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</si>
  <si>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</si>
  <si>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</si>
  <si>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</si>
  <si>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</si>
  <si>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</si>
  <si>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</si>
  <si>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</si>
  <si>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</si>
  <si>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</si>
  <si>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</si>
  <si>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</si>
  <si>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</si>
  <si>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</si>
  <si>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</si>
  <si>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</si>
  <si>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</si>
  <si>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</si>
  <si>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</si>
  <si>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</si>
  <si>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</si>
  <si>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</si>
  <si>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</si>
  <si>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</si>
  <si>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</si>
  <si>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</si>
  <si>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</si>
  <si>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</si>
  <si>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</si>
  <si>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</si>
  <si>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</si>
  <si>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Vietnam National Shipping Lines (MVN)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</si>
</sst>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H17" sqref="H17"/>
    </sheetView>
  </sheetViews>
  <sheetFormatPr defaultColWidth="9.140625" defaultRowHeight="12"/>
  <cols>
    <col min="1" max="1" width="44.140625" style="0" hidden="1" customWidth="1"/>
    <col min="2" max="2" width="55.28125" style="0" customWidth="1"/>
    <col min="3" max="3" width="8.28125" style="0" hidden="1" customWidth="1"/>
    <col min="4" max="4" width="9.71093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8744903047876</v>
      </c>
      <c r="F10" s="24">
        <v>8099185283680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2623827625175</v>
      </c>
      <c r="F11" s="20">
        <f>F12+F13</f>
        <v>2366222713467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1346558783252</v>
      </c>
      <c r="F12" s="21">
        <v>1050345481951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1277268841923</v>
      </c>
      <c r="F13" s="21">
        <v>1315877231516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2729797112485</v>
      </c>
      <c r="F14" s="20">
        <f>F15+F16+F17</f>
        <v>2447555493400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2729797112485</v>
      </c>
      <c r="F17" s="21">
        <v>2447555493400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2294615894931</v>
      </c>
      <c r="F18" s="20">
        <f>F19+F22+F23+F24+F25+F26+F27+F28</f>
        <v>2235827026800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1284488175463</v>
      </c>
      <c r="F19" s="21">
        <v>1134028026742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591807993782</v>
      </c>
      <c r="F22" s="21">
        <v>655264578971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7004191840</v>
      </c>
      <c r="F25" s="21">
        <v>8044191840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486035992225</v>
      </c>
      <c r="F26" s="21">
        <v>504238620368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-76149025328</v>
      </c>
      <c r="F27" s="21">
        <v>-67176958070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1428566949</v>
      </c>
      <c r="F28" s="21">
        <v>1428566949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724389622825</v>
      </c>
      <c r="F29" s="20">
        <f>F30+F31</f>
        <v>655252827939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724389622825</v>
      </c>
      <c r="F30" s="21">
        <v>655252827939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372272792460</v>
      </c>
      <c r="F32" s="20">
        <f>F33+F36+F37+F38+F39</f>
        <v>394367222074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53309832210</v>
      </c>
      <c r="F33" s="21">
        <v>60328666711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299678802884</v>
      </c>
      <c r="F36" s="21">
        <v>310148534575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19284157366</v>
      </c>
      <c r="F37" s="21">
        <v>23890020788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19502065768589</v>
      </c>
      <c r="F43" s="20">
        <f>F44+F54+F64+F67+F70+F76</f>
        <v>20038543859533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487873651732</v>
      </c>
      <c r="F44" s="20">
        <f>F45+F46+F47+F48+F49+F50+F53</f>
        <v>434831254717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>
        <v>30886813597</v>
      </c>
      <c r="F46" s="21">
        <v>31036813597</v>
      </c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>
        <v>112637250000</v>
      </c>
      <c r="F49" s="21">
        <v>362272680000</v>
      </c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344349588135</v>
      </c>
      <c r="F50" s="21">
        <v>41521761120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13724396194218</v>
      </c>
      <c r="F54" s="20">
        <f>F55+F58+F61</f>
        <v>13810924448962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13011148603287</v>
      </c>
      <c r="F55" s="20">
        <f>F56+F57</f>
        <v>13463113193598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33818423820128</v>
      </c>
      <c r="F56" s="21">
        <v>33816490985029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-20807275216841</v>
      </c>
      <c r="F57" s="21">
        <v>-20353377791431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713247590931</v>
      </c>
      <c r="F61" s="20">
        <f>F62+F63</f>
        <v>347811255364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876991615372</v>
      </c>
      <c r="F62" s="21">
        <v>468265107152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-163744024441</v>
      </c>
      <c r="F63" s="21">
        <v>-120453851788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614853979226</v>
      </c>
      <c r="F64" s="20">
        <f>F65+F66</f>
        <v>627603684522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777751468155</v>
      </c>
      <c r="F65" s="21">
        <v>777751468155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-162897488929</v>
      </c>
      <c r="F66" s="21">
        <v>-150147783633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2074457807672</v>
      </c>
      <c r="F67" s="20">
        <f>F68+F69</f>
        <v>2523477287720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1663374915</v>
      </c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2072794432757</v>
      </c>
      <c r="F69" s="21">
        <v>2523477287720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1405774231640</v>
      </c>
      <c r="F70" s="20">
        <f>F71+F72+F73+F74+F75</f>
        <v>1340617601559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902648075146</v>
      </c>
      <c r="F72" s="21">
        <v>851593023646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487720858494</v>
      </c>
      <c r="F73" s="21">
        <v>487119279913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-2001702000</v>
      </c>
      <c r="F74" s="21">
        <v>-2001702000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17407000000</v>
      </c>
      <c r="F75" s="21">
        <v>3907000000</v>
      </c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</f>
        <v>1194709904101</v>
      </c>
      <c r="F76" s="20">
        <f>F77+F78+F79</f>
        <v>1301089582053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916918872626</v>
      </c>
      <c r="F77" s="21">
        <v>1012964478624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277680223475</v>
      </c>
      <c r="F78" s="21">
        <v>288014295429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>
        <v>110808000</v>
      </c>
      <c r="F79" s="21">
        <v>110808000</v>
      </c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28246968816465</v>
      </c>
      <c r="F81" s="20">
        <f>F10+F43</f>
        <v>28137729143213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20051536113987</v>
      </c>
      <c r="F83" s="20">
        <f>F84+F106</f>
        <v>20169043881260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11496810453156</v>
      </c>
      <c r="F84" s="20">
        <f>F85+F88+F89+F90+F91+F92+F93+F94+F95+F97+F98+F99+F100+F101+F102</f>
        <v>11309784429322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1086149843338</v>
      </c>
      <c r="F85" s="21">
        <v>1223773552060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131287966285</v>
      </c>
      <c r="F88" s="21">
        <v>105245862031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186321352462</v>
      </c>
      <c r="F89" s="21">
        <v>155811044485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318808165767</v>
      </c>
      <c r="F90" s="21">
        <v>390581902326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2879520066573</v>
      </c>
      <c r="F91" s="21">
        <v>2515517991391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37617089107</v>
      </c>
      <c r="F94" s="21">
        <v>11339052952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2138404029503</v>
      </c>
      <c r="F95" s="21">
        <v>2338929607871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4563583769449</v>
      </c>
      <c r="F97" s="21">
        <v>4374474762318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>
        <v>14622723894</v>
      </c>
      <c r="F98" s="21">
        <v>46916880000</v>
      </c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140495446778</v>
      </c>
      <c r="F99" s="21">
        <v>147193773888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8554725660831</v>
      </c>
      <c r="F106" s="20">
        <f>SUM(F107:F119)</f>
        <v>8859259451938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>
        <v>705659323016</v>
      </c>
      <c r="F109" s="21">
        <v>605125933611</v>
      </c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49916788398</v>
      </c>
      <c r="F112" s="21">
        <v>51162499980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1623837382108</v>
      </c>
      <c r="F113" s="21">
        <v>1233148081341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5999028296192</v>
      </c>
      <c r="F114" s="21">
        <v>6844739293228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>
        <v>150320081693</v>
      </c>
      <c r="F117" s="21">
        <v>104224346904</v>
      </c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>
        <v>25963789424</v>
      </c>
      <c r="F118" s="21">
        <v>20859296874</v>
      </c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8195432702478</v>
      </c>
      <c r="F120" s="20">
        <f>F121+F139</f>
        <v>7968685261952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8195432702478</v>
      </c>
      <c r="F121" s="20">
        <f>F122+F125+F126+F127+F128+F129+F130+F131+F132+F133+F134+F137+F138</f>
        <v>7968685261952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11655490146106</v>
      </c>
      <c r="F122" s="20">
        <f>F123+F124</f>
        <v>11655490146106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11655490146106</v>
      </c>
      <c r="F123" s="21">
        <v>11655490146106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>
        <v>92099407286</v>
      </c>
      <c r="F127" s="21">
        <v>92101154370</v>
      </c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>
        <v>-3131300738102</v>
      </c>
      <c r="F129" s="21">
        <v>-3361142088449</v>
      </c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>
        <v>-67196704379</v>
      </c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629380358818</v>
      </c>
      <c r="F131" s="21">
        <v>499315918118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18064037994</v>
      </c>
      <c r="F133" s="21">
        <v>10047431964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-3434799461852</v>
      </c>
      <c r="F134" s="20">
        <f>F135+F136</f>
        <v>-3253886986559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-3096339273726</v>
      </c>
      <c r="F135" s="21">
        <v>-3694465947113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-338460188126</v>
      </c>
      <c r="F136" s="21">
        <v>440578960554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2433695656607</v>
      </c>
      <c r="F138" s="21">
        <v>2326759686402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28246968816465</v>
      </c>
      <c r="F147" s="20">
        <f>F83+F120</f>
        <v>28137729143212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2" sqref="A1:A16384"/>
    </sheetView>
  </sheetViews>
  <sheetFormatPr defaultColWidth="18.7109375" defaultRowHeight="12"/>
  <cols>
    <col min="1" max="1" width="37.28125" style="0" hidden="1" customWidth="1"/>
    <col min="2" max="2" width="53.28125" style="0" customWidth="1"/>
    <col min="3" max="3" width="6.28125" style="0" hidden="1" customWidth="1"/>
    <col min="4" max="4" width="6.7109375" style="0" hidden="1" customWidth="1"/>
    <col min="5" max="5" width="27.28125" style="0" customWidth="1"/>
    <col min="6" max="6" width="31.8515625" style="0" customWidth="1"/>
    <col min="7" max="7" width="34.140625" style="0" hidden="1" customWidth="1"/>
    <col min="8" max="8" width="31.7109375" style="0" hidden="1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9056906568475</v>
      </c>
      <c r="F9" s="21">
        <v>10047041775903</v>
      </c>
      <c r="G9" s="21">
        <v>325019798216</v>
      </c>
      <c r="H9" s="21">
        <v>426267931552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12774768472</v>
      </c>
      <c r="F10" s="21">
        <v>7592351177</v>
      </c>
      <c r="G10" s="21">
        <v>19501711</v>
      </c>
      <c r="H10" s="21">
        <v>25801545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9044131800003</v>
      </c>
      <c r="F11" s="20">
        <f>F9-F10</f>
        <v>10039449424726</v>
      </c>
      <c r="G11" s="20">
        <f>G9-G10</f>
        <v>325000296505</v>
      </c>
      <c r="H11" s="20">
        <f>H9-H10</f>
        <v>426242130007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7960301188263</v>
      </c>
      <c r="F12" s="21">
        <v>9611672520242</v>
      </c>
      <c r="G12" s="21">
        <v>327089141831</v>
      </c>
      <c r="H12" s="21">
        <v>364977227050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1083830611740</v>
      </c>
      <c r="F13" s="20">
        <f>F11-F12</f>
        <v>427776904484</v>
      </c>
      <c r="G13" s="20">
        <f>G11-G12</f>
        <v>-2088845326</v>
      </c>
      <c r="H13" s="20">
        <f>H11-H12</f>
        <v>61264902957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208410075396</v>
      </c>
      <c r="F14" s="21">
        <v>184350751888</v>
      </c>
      <c r="G14" s="21">
        <v>11074155362</v>
      </c>
      <c r="H14" s="21">
        <v>1130924507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630232216926</v>
      </c>
      <c r="F15" s="21">
        <v>992355669718</v>
      </c>
      <c r="G15" s="21">
        <v>23421737827</v>
      </c>
      <c r="H15" s="21">
        <v>18285173416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531179723690</v>
      </c>
      <c r="F16" s="21">
        <v>752052365823</v>
      </c>
      <c r="G16" s="21">
        <v>22956934932</v>
      </c>
      <c r="H16" s="21">
        <v>18285173416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>
        <v>-119125431723</v>
      </c>
      <c r="F17" s="21">
        <v>290244002202</v>
      </c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61826373228</v>
      </c>
      <c r="F18" s="21">
        <v>58745292820</v>
      </c>
      <c r="G18" s="21">
        <v>2453556740</v>
      </c>
      <c r="H18" s="21">
        <v>2044203551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613358755074</v>
      </c>
      <c r="F19" s="21">
        <v>604678480054</v>
      </c>
      <c r="G19" s="21">
        <v>49357633292</v>
      </c>
      <c r="H19" s="21">
        <v>50115589154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-132302089815</v>
      </c>
      <c r="F20" s="20">
        <f>F13+F14-F15+F17-F18-F19</f>
        <v>-753407784018</v>
      </c>
      <c r="G20" s="20">
        <f>G13+G14-G15+G17-G18-G19</f>
        <v>-66247617823</v>
      </c>
      <c r="H20" s="20">
        <f>H13+H14-H15+H17-H18-H19</f>
        <v>-8049138657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236523745997</v>
      </c>
      <c r="F21" s="21">
        <v>1334528403590</v>
      </c>
      <c r="G21" s="21">
        <v>1543902909</v>
      </c>
      <c r="H21" s="21">
        <v>1114415505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77107147840</v>
      </c>
      <c r="F22" s="21">
        <v>137398360769</v>
      </c>
      <c r="G22" s="21">
        <v>2002615336</v>
      </c>
      <c r="H22" s="21">
        <v>2143291000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159416598157</v>
      </c>
      <c r="F23" s="20">
        <f>F21-F22</f>
        <v>1197130042821</v>
      </c>
      <c r="G23" s="20">
        <f>G21-G22</f>
        <v>-458712427</v>
      </c>
      <c r="H23" s="20">
        <f>H21-H22</f>
        <v>-1028875495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27114508342</v>
      </c>
      <c r="F24" s="20">
        <f>F20+F23</f>
        <v>443722258803</v>
      </c>
      <c r="G24" s="20">
        <f>G20+G23</f>
        <v>-66706330250</v>
      </c>
      <c r="H24" s="20">
        <f>H20+H23</f>
        <v>-9078014152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134706066292</v>
      </c>
      <c r="F25" s="21">
        <v>110914327859</v>
      </c>
      <c r="G25" s="21">
        <v>659469891</v>
      </c>
      <c r="H25" s="21">
        <v>1826059265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66729545014</v>
      </c>
      <c r="F26" s="21">
        <v>28053584343</v>
      </c>
      <c r="G26" s="21">
        <v>-1036633687</v>
      </c>
      <c r="H26" s="21">
        <v>-937922888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-174321102964</v>
      </c>
      <c r="F27" s="20">
        <f>F24-F25-F26</f>
        <v>304754346601</v>
      </c>
      <c r="G27" s="20">
        <f>G24-G25-G26</f>
        <v>-66329166454</v>
      </c>
      <c r="H27" s="20">
        <f>H24-H25-H26</f>
        <v>-9966150529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-196427968532</v>
      </c>
      <c r="F28" s="21">
        <v>347142391977</v>
      </c>
      <c r="G28" s="21">
        <v>-46473854022</v>
      </c>
      <c r="H28" s="21">
        <v>-8294783374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22106865568</v>
      </c>
      <c r="F29" s="21">
        <v>-42388045376</v>
      </c>
      <c r="G29" s="21">
        <v>-19855312432</v>
      </c>
      <c r="H29" s="21">
        <v>-1671367155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>
        <v>-3007</v>
      </c>
      <c r="H30" s="21">
        <v>-537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>
        <v>-3007</v>
      </c>
      <c r="H31" s="21">
        <v>-537</v>
      </c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2018-11-12T04:14:11Z</dcterms:modified>
  <cp:category/>
  <cp:version/>
  <cp:contentType/>
  <cp:contentStatus/>
</cp:coreProperties>
</file>